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9"/>
  <workbookPr/>
  <mc:AlternateContent xmlns:mc="http://schemas.openxmlformats.org/markup-compatibility/2006">
    <mc:Choice Requires="x15">
      <x15ac:absPath xmlns:x15ac="http://schemas.microsoft.com/office/spreadsheetml/2010/11/ac" url="/Users/amber.gonzales/Downloads/"/>
    </mc:Choice>
  </mc:AlternateContent>
  <xr:revisionPtr revIDLastSave="0" documentId="8_{FEFDF594-5C85-E843-A0DA-33367D0468DF}" xr6:coauthVersionLast="47" xr6:coauthVersionMax="47" xr10:uidLastSave="{00000000-0000-0000-0000-000000000000}"/>
  <bookViews>
    <workbookView xWindow="0" yWindow="500" windowWidth="35840" windowHeight="20260" xr2:uid="{00000000-000D-0000-FFFF-FFFF00000000}"/>
  </bookViews>
  <sheets>
    <sheet name="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" l="1"/>
  <c r="E8" i="1"/>
  <c r="E6" i="1"/>
  <c r="D3" i="1"/>
  <c r="F8" i="1" s="1"/>
  <c r="G8" i="1" l="1"/>
  <c r="F7" i="1"/>
  <c r="G7" i="1" s="1"/>
  <c r="F6" i="1"/>
  <c r="G6" i="1" s="1"/>
  <c r="E9" i="1"/>
  <c r="G9" i="1" l="1"/>
  <c r="F9" i="1" s="1"/>
</calcChain>
</file>

<file path=xl/sharedStrings.xml><?xml version="1.0" encoding="utf-8"?>
<sst xmlns="http://schemas.openxmlformats.org/spreadsheetml/2006/main" count="55" uniqueCount="23">
  <si>
    <t>No</t>
  </si>
  <si>
    <t>Michigan Made Points</t>
  </si>
  <si>
    <t>Erie</t>
  </si>
  <si>
    <t>Ontario</t>
  </si>
  <si>
    <t>Huron</t>
  </si>
  <si>
    <t>Michigan</t>
  </si>
  <si>
    <t>Superior</t>
  </si>
  <si>
    <t>0 - 10K</t>
  </si>
  <si>
    <t>10 - 20K</t>
  </si>
  <si>
    <t>20K +</t>
  </si>
  <si>
    <t>ATM Fees</t>
  </si>
  <si>
    <t>Yes!</t>
  </si>
  <si>
    <t>Average Daily Balance</t>
  </si>
  <si>
    <t>Days in Month</t>
  </si>
  <si>
    <t>Lake</t>
  </si>
  <si>
    <t>Interest Rate Breakdown</t>
  </si>
  <si>
    <t>$0 - $10k</t>
  </si>
  <si>
    <t>$10k - $20k</t>
  </si>
  <si>
    <t>$20k +</t>
  </si>
  <si>
    <t>Member Balance in Range</t>
  </si>
  <si>
    <t>Total</t>
  </si>
  <si>
    <t>Interest Earned</t>
  </si>
  <si>
    <t>APY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</si>
</sst>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2" tint="-0.749992370372631"/>
      <name val="Poppins Light"/>
    </font>
    <font>
      <sz val="11"/>
      <color theme="2" tint="-0.749992370372631"/>
      <name val="Calibri"/>
      <family val="2"/>
      <scheme val="minor"/>
    </font>
    <font>
      <b/>
      <sz val="12"/>
      <color theme="0"/>
      <name val="Poppins Light"/>
    </font>
    <font>
      <b/>
      <sz val="12"/>
      <name val="Poppins Light"/>
    </font>
    <font>
      <sz val="12"/>
      <color theme="1"/>
      <name val="Poppins Light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5" fillId="3" borderId="1" xfId="0" applyFont="1" applyFill="1" applyBorder="1" applyAlignment="1" applyProtection="1">
      <alignment horizontal="center" vertical="center"/>
      <protection locked="0"/>
    </xf>
    <xf numFmtId="164" fontId="5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10" fontId="0" fillId="0" borderId="0" xfId="0" applyNumberFormat="1" applyAlignment="1">
      <alignment horizontal="center"/>
    </xf>
    <xf numFmtId="10" fontId="0" fillId="0" borderId="0" xfId="0" applyNumberFormat="1"/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164" fontId="5" fillId="4" borderId="1" xfId="0" applyNumberFormat="1" applyFont="1" applyFill="1" applyBorder="1" applyAlignment="1">
      <alignment horizontal="center" vertical="center"/>
    </xf>
    <xf numFmtId="10" fontId="5" fillId="4" borderId="1" xfId="1" applyNumberFormat="1" applyFont="1" applyFill="1" applyBorder="1" applyAlignment="1" applyProtection="1">
      <alignment horizontal="center" vertical="center"/>
    </xf>
    <xf numFmtId="164" fontId="5" fillId="4" borderId="1" xfId="1" applyNumberFormat="1" applyFont="1" applyFill="1" applyBorder="1" applyAlignment="1" applyProtection="1">
      <alignment horizontal="center" vertical="center"/>
    </xf>
    <xf numFmtId="10" fontId="5" fillId="0" borderId="0" xfId="1" applyNumberFormat="1" applyFont="1" applyFill="1" applyBorder="1" applyAlignment="1" applyProtection="1">
      <alignment horizontal="center" vertical="center"/>
    </xf>
    <xf numFmtId="10" fontId="5" fillId="5" borderId="1" xfId="1" applyNumberFormat="1" applyFont="1" applyFill="1" applyBorder="1" applyAlignment="1" applyProtection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DE53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38100</xdr:rowOff>
    </xdr:from>
    <xdr:to>
      <xdr:col>3</xdr:col>
      <xdr:colOff>209550</xdr:colOff>
      <xdr:row>0</xdr:row>
      <xdr:rowOff>939006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32" t="29825" r="27698" b="31194"/>
        <a:stretch/>
      </xdr:blipFill>
      <xdr:spPr bwMode="auto">
        <a:xfrm>
          <a:off x="476250" y="38100"/>
          <a:ext cx="2162175" cy="90090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ue">
      <a:dk1>
        <a:sysClr val="windowText" lastClr="000000"/>
      </a:dk1>
      <a:lt1>
        <a:sysClr val="window" lastClr="FFFFFF"/>
      </a:lt1>
      <a:dk2>
        <a:srgbClr val="44546A"/>
      </a:dk2>
      <a:lt2>
        <a:srgbClr val="FAC04E"/>
      </a:lt2>
      <a:accent1>
        <a:srgbClr val="1C6E7E"/>
      </a:accent1>
      <a:accent2>
        <a:srgbClr val="D1D3D4"/>
      </a:accent2>
      <a:accent3>
        <a:srgbClr val="043D55"/>
      </a:accent3>
      <a:accent4>
        <a:srgbClr val="F37121"/>
      </a:accent4>
      <a:accent5>
        <a:srgbClr val="3A97A8"/>
      </a:accent5>
      <a:accent6>
        <a:srgbClr val="80C046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25"/>
  <sheetViews>
    <sheetView showGridLines="0" tabSelected="1" zoomScale="90" zoomScaleNormal="90" workbookViewId="0">
      <selection activeCell="T4" sqref="T4"/>
    </sheetView>
  </sheetViews>
  <sheetFormatPr baseColWidth="10" defaultColWidth="8.83203125" defaultRowHeight="15"/>
  <cols>
    <col min="1" max="1" width="3.5" customWidth="1"/>
    <col min="2" max="2" width="29.5" bestFit="1" customWidth="1"/>
    <col min="3" max="3" width="3.5" style="4" customWidth="1"/>
    <col min="4" max="4" width="30.5" style="4" bestFit="1" customWidth="1"/>
    <col min="5" max="5" width="35.1640625" style="4" bestFit="1" customWidth="1"/>
    <col min="6" max="6" width="23.83203125" bestFit="1" customWidth="1"/>
    <col min="7" max="8" width="23.83203125" customWidth="1"/>
    <col min="9" max="9" width="23.83203125" hidden="1" customWidth="1"/>
    <col min="10" max="13" width="9.1640625" hidden="1" customWidth="1"/>
    <col min="14" max="15" width="9.1640625" style="4" hidden="1" customWidth="1"/>
    <col min="16" max="16" width="10" style="4" hidden="1" customWidth="1"/>
    <col min="17" max="19" width="9.1640625" style="4" hidden="1" customWidth="1"/>
    <col min="20" max="21" width="9.1640625" style="4" customWidth="1"/>
    <col min="22" max="22" width="19.5" style="4" customWidth="1"/>
    <col min="23" max="23" width="15.6640625" style="4" customWidth="1"/>
    <col min="24" max="24" width="12.1640625" customWidth="1"/>
    <col min="25" max="31" width="9.1640625" customWidth="1"/>
  </cols>
  <sheetData>
    <row r="1" spans="2:27" ht="75" customHeight="1">
      <c r="B1" s="22"/>
      <c r="C1" s="23"/>
      <c r="D1" s="23"/>
      <c r="E1" s="23"/>
      <c r="F1" s="23"/>
      <c r="G1" s="3"/>
      <c r="H1" s="3"/>
      <c r="I1" s="3"/>
      <c r="L1" t="s">
        <v>10</v>
      </c>
      <c r="X1" s="4"/>
    </row>
    <row r="2" spans="2:27" ht="17">
      <c r="B2" s="5" t="s">
        <v>1</v>
      </c>
      <c r="C2" s="6"/>
      <c r="D2" s="5" t="s">
        <v>14</v>
      </c>
      <c r="E2" s="7"/>
      <c r="J2">
        <v>0</v>
      </c>
      <c r="K2" t="s">
        <v>2</v>
      </c>
      <c r="L2" t="s">
        <v>0</v>
      </c>
      <c r="X2" s="4"/>
      <c r="AA2" s="8"/>
    </row>
    <row r="3" spans="2:27" ht="16">
      <c r="B3" s="1">
        <v>6</v>
      </c>
      <c r="C3" s="9"/>
      <c r="D3" s="10" t="str">
        <f>VLOOKUP(B3,$J:$K,2,FALSE)</f>
        <v>Michigan</v>
      </c>
      <c r="E3" s="6"/>
      <c r="J3">
        <v>1</v>
      </c>
      <c r="K3" t="s">
        <v>2</v>
      </c>
      <c r="L3" t="s">
        <v>0</v>
      </c>
      <c r="R3" s="11"/>
      <c r="S3" s="11"/>
      <c r="T3" s="11"/>
      <c r="U3" s="11"/>
      <c r="V3" s="11"/>
      <c r="W3" s="11"/>
      <c r="X3" s="12"/>
    </row>
    <row r="4" spans="2:27" ht="24" customHeight="1">
      <c r="J4">
        <v>2</v>
      </c>
      <c r="K4" t="s">
        <v>3</v>
      </c>
      <c r="L4" t="s">
        <v>0</v>
      </c>
      <c r="R4" s="11"/>
      <c r="S4" s="11"/>
      <c r="T4" s="11"/>
      <c r="U4" s="11"/>
      <c r="V4" s="11"/>
      <c r="W4" s="11"/>
      <c r="X4" s="12"/>
    </row>
    <row r="5" spans="2:27" ht="17">
      <c r="B5" s="13" t="s">
        <v>12</v>
      </c>
      <c r="D5" s="5" t="s">
        <v>15</v>
      </c>
      <c r="E5" s="5" t="s">
        <v>19</v>
      </c>
      <c r="F5" s="5" t="s">
        <v>22</v>
      </c>
      <c r="G5" s="5" t="s">
        <v>21</v>
      </c>
      <c r="H5" s="14"/>
      <c r="I5" s="14"/>
      <c r="J5">
        <v>3</v>
      </c>
      <c r="K5" t="s">
        <v>3</v>
      </c>
      <c r="L5" t="s">
        <v>0</v>
      </c>
      <c r="R5" s="11"/>
      <c r="S5" s="11"/>
      <c r="T5" s="11"/>
      <c r="U5" s="11"/>
      <c r="V5" s="11"/>
      <c r="W5" s="11"/>
      <c r="X5" s="12"/>
    </row>
    <row r="6" spans="2:27" ht="16">
      <c r="B6" s="2">
        <v>215656.02</v>
      </c>
      <c r="D6" s="10" t="s">
        <v>16</v>
      </c>
      <c r="E6" s="15">
        <f>IF(B6&gt;10000,10000,B6)</f>
        <v>10000</v>
      </c>
      <c r="F6" s="16">
        <f>VLOOKUP($D$3,$O$14:$P$19,2,FALSE)</f>
        <v>1.9820000000000001E-2</v>
      </c>
      <c r="G6" s="17">
        <f>ROUND(((F6/365)*$B$9)*E6,2)</f>
        <v>16.29</v>
      </c>
      <c r="H6" s="18"/>
      <c r="I6" s="18"/>
      <c r="J6">
        <v>4</v>
      </c>
      <c r="K6" t="s">
        <v>4</v>
      </c>
      <c r="L6" t="s">
        <v>0</v>
      </c>
    </row>
    <row r="7" spans="2:27" ht="24" customHeight="1">
      <c r="D7" s="10" t="s">
        <v>17</v>
      </c>
      <c r="E7" s="15">
        <f>IF(B6&gt;20000,10000,IF(B6&gt;10000,B6-10000,0))</f>
        <v>10000</v>
      </c>
      <c r="F7" s="16">
        <f>VLOOKUP($D$3,$O$14:$Q$19,3,FALSE)</f>
        <v>9.9500000000000005E-3</v>
      </c>
      <c r="G7" s="17">
        <f t="shared" ref="G7:G8" si="0">ROUND(((F7/365)*$B$9)*E7,2)</f>
        <v>8.18</v>
      </c>
      <c r="H7" s="18"/>
      <c r="I7" s="18"/>
      <c r="J7">
        <v>5</v>
      </c>
      <c r="K7" t="s">
        <v>4</v>
      </c>
      <c r="L7" t="s">
        <v>0</v>
      </c>
    </row>
    <row r="8" spans="2:27" ht="16">
      <c r="B8" s="13" t="s">
        <v>13</v>
      </c>
      <c r="D8" s="10" t="s">
        <v>18</v>
      </c>
      <c r="E8" s="15">
        <f>IF(B6&gt;20000,B6-20000,0)</f>
        <v>195656.02</v>
      </c>
      <c r="F8" s="16">
        <f>VLOOKUP($D$3,$O$14:$R$19,4,FALSE)</f>
        <v>3.49E-3</v>
      </c>
      <c r="G8" s="17">
        <f t="shared" si="0"/>
        <v>56.12</v>
      </c>
      <c r="H8" s="18"/>
      <c r="I8" s="18"/>
      <c r="J8">
        <v>6</v>
      </c>
      <c r="K8" t="s">
        <v>5</v>
      </c>
      <c r="L8" t="s">
        <v>11</v>
      </c>
    </row>
    <row r="9" spans="2:27" ht="16">
      <c r="B9" s="1">
        <v>30</v>
      </c>
      <c r="D9" s="10" t="s">
        <v>20</v>
      </c>
      <c r="E9" s="15">
        <f>SUM(E6:E8)</f>
        <v>215656.02</v>
      </c>
      <c r="F9" s="19">
        <f>(1+(((G9/B9)*365)/B6)/B9)^B9-1</f>
        <v>4.556652009615636E-3</v>
      </c>
      <c r="G9" s="20">
        <f>SUM(G6:G8)</f>
        <v>80.59</v>
      </c>
      <c r="H9" s="21"/>
      <c r="I9" s="21"/>
      <c r="J9">
        <v>7</v>
      </c>
      <c r="K9" t="s">
        <v>5</v>
      </c>
      <c r="L9" t="s">
        <v>11</v>
      </c>
    </row>
    <row r="10" spans="2:27" ht="43.5" customHeight="1">
      <c r="J10">
        <v>8</v>
      </c>
      <c r="K10" t="s">
        <v>5</v>
      </c>
      <c r="L10" t="s">
        <v>11</v>
      </c>
    </row>
    <row r="11" spans="2:27">
      <c r="J11">
        <v>9</v>
      </c>
      <c r="K11" t="s">
        <v>5</v>
      </c>
      <c r="L11" t="s">
        <v>11</v>
      </c>
    </row>
    <row r="12" spans="2:27">
      <c r="J12">
        <v>10</v>
      </c>
      <c r="K12" t="s">
        <v>5</v>
      </c>
      <c r="L12" t="s">
        <v>11</v>
      </c>
    </row>
    <row r="13" spans="2:27">
      <c r="J13">
        <v>11</v>
      </c>
      <c r="K13" t="s">
        <v>6</v>
      </c>
      <c r="L13" t="s">
        <v>11</v>
      </c>
    </row>
    <row r="14" spans="2:27">
      <c r="J14">
        <v>12</v>
      </c>
      <c r="K14" t="s">
        <v>6</v>
      </c>
      <c r="L14" t="s">
        <v>11</v>
      </c>
      <c r="P14" s="4" t="s">
        <v>7</v>
      </c>
      <c r="Q14" s="4" t="s">
        <v>8</v>
      </c>
      <c r="R14" s="4" t="s">
        <v>9</v>
      </c>
    </row>
    <row r="15" spans="2:27">
      <c r="J15">
        <v>13</v>
      </c>
      <c r="K15" t="s">
        <v>6</v>
      </c>
      <c r="L15" t="s">
        <v>11</v>
      </c>
      <c r="O15" s="4" t="s">
        <v>2</v>
      </c>
      <c r="P15" s="11">
        <v>0</v>
      </c>
      <c r="Q15" s="11">
        <v>0</v>
      </c>
      <c r="R15" s="11">
        <v>0</v>
      </c>
    </row>
    <row r="16" spans="2:27">
      <c r="O16" s="4" t="s">
        <v>3</v>
      </c>
      <c r="P16" s="11">
        <v>2.5000000000000001E-3</v>
      </c>
      <c r="Q16" s="11">
        <v>1.5E-3</v>
      </c>
      <c r="R16" s="11">
        <v>5.0000000000000001E-4</v>
      </c>
    </row>
    <row r="17" spans="10:18">
      <c r="O17" s="4" t="s">
        <v>4</v>
      </c>
      <c r="P17" s="11">
        <v>4.9899999999999996E-3</v>
      </c>
      <c r="Q17" s="11">
        <v>2.5000000000000001E-3</v>
      </c>
      <c r="R17" s="11">
        <v>1E-3</v>
      </c>
    </row>
    <row r="18" spans="10:18">
      <c r="J18">
        <v>14</v>
      </c>
      <c r="K18" t="s">
        <v>6</v>
      </c>
      <c r="L18" t="s">
        <v>11</v>
      </c>
      <c r="O18" s="4" t="s">
        <v>5</v>
      </c>
      <c r="P18" s="11">
        <v>1.9820000000000001E-2</v>
      </c>
      <c r="Q18" s="11">
        <v>9.9500000000000005E-3</v>
      </c>
      <c r="R18" s="11">
        <v>3.49E-3</v>
      </c>
    </row>
    <row r="19" spans="10:18">
      <c r="J19">
        <v>15</v>
      </c>
      <c r="K19" t="s">
        <v>6</v>
      </c>
      <c r="L19" t="s">
        <v>11</v>
      </c>
      <c r="O19" s="4" t="s">
        <v>6</v>
      </c>
      <c r="P19" s="11">
        <v>5.1249999999999997E-2</v>
      </c>
      <c r="Q19" s="11">
        <v>2.2249999999999999E-2</v>
      </c>
      <c r="R19" s="11">
        <v>1.489E-2</v>
      </c>
    </row>
    <row r="20" spans="10:18">
      <c r="J20">
        <v>16</v>
      </c>
      <c r="K20" t="s">
        <v>6</v>
      </c>
      <c r="L20" t="s">
        <v>11</v>
      </c>
    </row>
    <row r="25" spans="10:18" ht="29.25" customHeight="1"/>
  </sheetData>
  <sheetProtection algorithmName="SHA-512" hashValue="8wuzPDNHM3X1uPiNDejOp0Ns9nF3MYTAztB8CJdD8s+XqWPlDjfQ6rTLAG5Q+vxzK/G1IGMPSBrbkojuT66n2A==" saltValue="jNXJoSg6eqFxDKxCZdHjXw==" spinCount="100000" sheet="1" objects="1" scenarios="1"/>
  <mergeCells count="1">
    <mergeCell ref="B1:F1"/>
  </mergeCells>
  <pageMargins left="0.7" right="0.7" top="0.75" bottom="0.75" header="0.3" footer="0.3"/>
  <pageSetup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>CP Federal Credit Union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Chaney</dc:creator>
  <cp:lastModifiedBy>Amber Gonzales</cp:lastModifiedBy>
  <dcterms:created xsi:type="dcterms:W3CDTF">2020-07-24T15:20:26Z</dcterms:created>
  <dcterms:modified xsi:type="dcterms:W3CDTF">2023-05-26T15:47:15Z</dcterms:modified>
</cp:coreProperties>
</file>